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namedSheetViews/namedSheetView1.xml" ContentType="application/vnd.ms-excel.namedsheetviews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 defaultThemeVersion="166925"/>
  <xr:revisionPtr revIDLastSave="0" documentId="8_{071FD615-F466-4986-9624-9B2B6870695B}" xr6:coauthVersionLast="47" xr6:coauthVersionMax="47" xr10:uidLastSave="{00000000-0000-0000-0000-000000000000}"/>
  <bookViews>
    <workbookView xWindow="14175" yWindow="-16200" windowWidth="19410" windowHeight="15585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Hlk111451169" localSheetId="1">Sheet2!#REF!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0" i="1" l="1"/>
  <c r="C6" i="3" l="1"/>
  <c r="C8" i="3"/>
  <c r="C4" i="3" l="1"/>
  <c r="C3" i="3"/>
  <c r="C13" i="3"/>
  <c r="D8" i="3"/>
  <c r="C12" i="3"/>
  <c r="D12" i="3"/>
  <c r="C7" i="3" l="1"/>
  <c r="B14" i="3"/>
  <c r="D6" i="3" l="1"/>
  <c r="C14" i="3" l="1"/>
  <c r="B4" i="2" l="1" a="1"/>
  <c r="B4" i="2" s="1"/>
  <c r="C16" i="2" l="1"/>
  <c r="E16" i="2" s="1"/>
  <c r="C13" i="2"/>
  <c r="E13" i="2" s="1"/>
  <c r="C15" i="2"/>
  <c r="E15" i="2" s="1"/>
  <c r="C14" i="2"/>
  <c r="E14" i="2" s="1"/>
  <c r="C12" i="2"/>
  <c r="E12" i="2" s="1"/>
  <c r="C6" i="2"/>
  <c r="E6" i="2" s="1"/>
  <c r="C10" i="2"/>
  <c r="E10" i="2" s="1"/>
  <c r="C11" i="2"/>
  <c r="E11" i="2" s="1"/>
  <c r="C5" i="2"/>
  <c r="E5" i="2" s="1"/>
  <c r="C7" i="2"/>
  <c r="E7" i="2" s="1"/>
  <c r="C8" i="2"/>
  <c r="E8" i="2" s="1"/>
  <c r="C9" i="2"/>
  <c r="E9" i="2" s="1"/>
  <c r="C2" i="2" l="1"/>
  <c r="D13" i="3"/>
  <c r="D2" i="3"/>
  <c r="D11" i="3"/>
  <c r="D9" i="3"/>
  <c r="D10" i="3"/>
  <c r="D3" i="3"/>
  <c r="D5" i="3"/>
  <c r="D7" i="3"/>
  <c r="D4" i="3"/>
  <c r="D14" i="3"/>
  <c r="A16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<sst xmlns="http://schemas.openxmlformats.org/spreadsheetml/2006/main" count="381" uniqueCount="200">
  <si>
    <t xml:space="preserve">District </t>
  </si>
  <si>
    <t xml:space="preserve">Team </t>
  </si>
  <si>
    <t xml:space="preserve">Proposed recipient </t>
  </si>
  <si>
    <t>Spend (£)</t>
  </si>
  <si>
    <t>Purpose of expenditure</t>
  </si>
  <si>
    <t>Uttlesford</t>
  </si>
  <si>
    <t>Levelling Up the Community</t>
  </si>
  <si>
    <t>Wholesome Charity</t>
  </si>
  <si>
    <t>Provision of craft supplies and a trip to Colchester Zoo</t>
  </si>
  <si>
    <t>Harlow</t>
  </si>
  <si>
    <t>Youth Provision</t>
  </si>
  <si>
    <t>Essex County Council Youth Service</t>
  </si>
  <si>
    <t>Contribution to the Beyond the Ballot Conference</t>
  </si>
  <si>
    <t>To purchase and install a new technical lighting rig</t>
  </si>
  <si>
    <t>Saffron Walden County High School</t>
  </si>
  <si>
    <t>Provision of counselling sessions</t>
  </si>
  <si>
    <t>Great Dunmow Town Band</t>
  </si>
  <si>
    <t xml:space="preserve">Purchase of music, stands and additional equipment for Junior Band. </t>
  </si>
  <si>
    <t>Maldon</t>
  </si>
  <si>
    <t>Action for Family Carers</t>
  </si>
  <si>
    <t>Provision of Young Carers Respite Club sessions</t>
  </si>
  <si>
    <t>Maldon Rugby Football Club</t>
  </si>
  <si>
    <t xml:space="preserve">Purchase of rugby training equipment. </t>
  </si>
  <si>
    <t>Maldon &amp; District Community Voluntary Service</t>
  </si>
  <si>
    <t xml:space="preserve">Provision of the Community Gaming Initiative for children aged 11-18 in half term holidays. </t>
  </si>
  <si>
    <t>The Diocese of Chelmsford Vine Schools Trust</t>
  </si>
  <si>
    <t>Colchester</t>
  </si>
  <si>
    <t xml:space="preserve">Berechurch Parochial Church Council </t>
  </si>
  <si>
    <t xml:space="preserve">Provision of Slow Cooker Club, including purchasing equipment, ingredients and tuition </t>
  </si>
  <si>
    <t>Brentwood</t>
  </si>
  <si>
    <t>Braintree</t>
  </si>
  <si>
    <t>Braintree Youth Project Charity</t>
  </si>
  <si>
    <t>Subsidising the Essex Adventure Weekend 2025 for members who cannot afford to attend.</t>
  </si>
  <si>
    <t>1st Silver End Scout Group</t>
  </si>
  <si>
    <t xml:space="preserve">Part-subsidise the cost of Scouts attending the Buckinghamshire Summer camp for 20 Scouts. </t>
  </si>
  <si>
    <t>Rehabilitation, Education and Assessment Centre for Hippotherapy (REACH)</t>
  </si>
  <si>
    <t xml:space="preserve">A contribution towards the purchase of a hoist to aid children in mounting the horses, allowing for the therapy to take place. </t>
  </si>
  <si>
    <t>1st Thaxted-Carver Scouts</t>
  </si>
  <si>
    <t xml:space="preserve">Purchase of camping equipment </t>
  </si>
  <si>
    <t>Together We Grow CIC</t>
  </si>
  <si>
    <t xml:space="preserve">Provision of food growing sessions for children,  parents and caregivers. </t>
  </si>
  <si>
    <t>Basildon</t>
  </si>
  <si>
    <t>Gateway Community Media CIC</t>
  </si>
  <si>
    <t xml:space="preserve">Provision of a radio production course and upgraded computer. </t>
  </si>
  <si>
    <t>Bar 'n' Bus</t>
  </si>
  <si>
    <t xml:space="preserve">Provision of training and resources for youth work sessions. </t>
  </si>
  <si>
    <t>Trust Links Ltd</t>
  </si>
  <si>
    <t xml:space="preserve">The provision of Eco Days positive environmental action workshops. </t>
  </si>
  <si>
    <t>Brentwood Catholic Children's Society</t>
  </si>
  <si>
    <t>Provision of group work sessions for siblings of SEN children and post diagnosis support for parents and caregivers</t>
  </si>
  <si>
    <t>Harlow District Council on the behalf of Harlow Youth Council</t>
  </si>
  <si>
    <t>Provision of self defence classes for young people.</t>
  </si>
  <si>
    <t>Everybody Loves Music CIC</t>
  </si>
  <si>
    <t xml:space="preserve">Provision of More Than Music programme. </t>
  </si>
  <si>
    <t>Harlow District Scout Council</t>
  </si>
  <si>
    <t xml:space="preserve">Provision of tomahawk throwing range and leader training. </t>
  </si>
  <si>
    <t>Dedham Therapy Farm</t>
  </si>
  <si>
    <t xml:space="preserve">Improvements to the animal paddock to improve access for young people. </t>
  </si>
  <si>
    <t>Rochford</t>
  </si>
  <si>
    <t xml:space="preserve">Provision of Firebreak course and minibus driver training </t>
  </si>
  <si>
    <t xml:space="preserve">Harlow Cricket Club </t>
  </si>
  <si>
    <t>Plant Pots and Wellies CIC</t>
  </si>
  <si>
    <t>Provision of the Dungeons and Dragons group for adults with additional needs</t>
  </si>
  <si>
    <t>Castle Point</t>
  </si>
  <si>
    <t xml:space="preserve">Trust Links </t>
  </si>
  <si>
    <t xml:space="preserve">Provision of youth sessions in Thundersley. </t>
  </si>
  <si>
    <t xml:space="preserve">Essex ActivAte </t>
  </si>
  <si>
    <t>Provision of Essex Activate programme in school holidays</t>
  </si>
  <si>
    <t>Hadleigh Park Cycles CIC</t>
  </si>
  <si>
    <t xml:space="preserve">Provision of led bike rides and coaching sessions for young people attending Canvey Island Youth Service projects. </t>
  </si>
  <si>
    <t>Canvey Island Youth Project</t>
  </si>
  <si>
    <t>Repurposing the old youth café/bungalow adjacent to the Youth Skate Park as an outreach space.</t>
  </si>
  <si>
    <t xml:space="preserve">Provision of youth work and pop-up sports sessions in Tarpots Recreational Park and the surrounding area, and the development of youth groups in Benfleet. </t>
  </si>
  <si>
    <t>Boys &amp; Men Youth Club</t>
  </si>
  <si>
    <t xml:space="preserve">Provision of a youth empowerment project specifically for black minority children and young people. </t>
  </si>
  <si>
    <t>Home Start Essex</t>
  </si>
  <si>
    <t>Provision of volunteer led home visiting and telephone befriending service.</t>
  </si>
  <si>
    <t>Step out in Essex CIC</t>
  </si>
  <si>
    <t>Provision of equipment and resources for a new youth centre in Old Hockley Fire Station</t>
  </si>
  <si>
    <t>Roots Hawkwell Community Garden</t>
  </si>
  <si>
    <t xml:space="preserve">Purchasing resources including toys and kitchen supplies. </t>
  </si>
  <si>
    <t>The Underdog Crew CIC</t>
  </si>
  <si>
    <t xml:space="preserve">Provision of a six month creativity project aimed at marginalised young adults across Colchester. </t>
  </si>
  <si>
    <t>The Change Portfolio</t>
  </si>
  <si>
    <t xml:space="preserve">Provision of volunteer-led home visiting and telephone befriending service, volunteer retention and development, behaviour support programme and wellbeing programme. </t>
  </si>
  <si>
    <t>Chelmsford</t>
  </si>
  <si>
    <t>Royal Air Force Association - Chelmsford Branch</t>
  </si>
  <si>
    <t xml:space="preserve">Renovation and improvements to kitchen. </t>
  </si>
  <si>
    <t xml:space="preserve">Provision of counselling sessions and culturally sensitive outreach programmes through the Counselling for Domestic Abuse Victims project. </t>
  </si>
  <si>
    <t>Dedham CofE Primary School</t>
  </si>
  <si>
    <t xml:space="preserve">Provision of resources for a room that is used to support children with greater needs. </t>
  </si>
  <si>
    <t>Chelmsford District Scout Council</t>
  </si>
  <si>
    <t xml:space="preserve">Installation of a female shower facility at the Riffhams campsite. </t>
  </si>
  <si>
    <t>St Francis Community Church</t>
  </si>
  <si>
    <t xml:space="preserve">Staffing costs to allow St Francis Pop Up Food Bank to expand across Chelmsford. </t>
  </si>
  <si>
    <t>Witham Hangout Youth Group</t>
  </si>
  <si>
    <t xml:space="preserve">Purchasing of resources and equipment for the youth group. </t>
  </si>
  <si>
    <t>1st Hatfield Peverel Scout Group</t>
  </si>
  <si>
    <t xml:space="preserve">Purchasing of outdoor and camping equipment. </t>
  </si>
  <si>
    <t xml:space="preserve">Highwoods Community Primary School </t>
  </si>
  <si>
    <t xml:space="preserve">Purchase of a lean to and resources to expand the school's nurture space. </t>
  </si>
  <si>
    <t>Swim 4 Louey</t>
  </si>
  <si>
    <t xml:space="preserve">Provision of swimming lessons for children in low income families. </t>
  </si>
  <si>
    <t>Chelmsford City Council</t>
  </si>
  <si>
    <t xml:space="preserve">Improvements to the existing skate park. </t>
  </si>
  <si>
    <t xml:space="preserve">Colchester &amp; Tendring Youth Enquiry Service </t>
  </si>
  <si>
    <t xml:space="preserve">Provision of counselling sessions. </t>
  </si>
  <si>
    <t>Thaxted Youth Club</t>
  </si>
  <si>
    <t xml:space="preserve">Purchase of external lights for outdoor facilities. </t>
  </si>
  <si>
    <t xml:space="preserve">Provision of volunteer-led home visiting and telephone befriending service, volunteer retention and development, and wellbeing programme. </t>
  </si>
  <si>
    <t xml:space="preserve">Essex County Council Libraries Service </t>
  </si>
  <si>
    <t xml:space="preserve">Literacy support across primary schools in Brentwood, including volunteer training and resources. </t>
  </si>
  <si>
    <t xml:space="preserve">Provision of therapy sessions to children and parents in Billericay. </t>
  </si>
  <si>
    <t>Tendring</t>
  </si>
  <si>
    <t>Teen Talk</t>
  </si>
  <si>
    <t>Tendring Wellbeing and Intervention Services CiC</t>
  </si>
  <si>
    <t xml:space="preserve">Provision of Counselling in Education project to expand the service in ten schools in Tendring with a supervised Student Therapist for a year. </t>
  </si>
  <si>
    <t>Provision of two wind out awnings and an extension of pitched roof.</t>
  </si>
  <si>
    <t>City of Chelmsford Mencap</t>
  </si>
  <si>
    <t xml:space="preserve">Provision of Gateway Award which encourages adults with a learning disability to gain new skills and confidence. </t>
  </si>
  <si>
    <t>Epping Forest</t>
  </si>
  <si>
    <t xml:space="preserve">Epping Forest District Council on behalf of Epping Forest Youth Council </t>
  </si>
  <si>
    <t>To provide the Arc Theatre show 'Broadcast' to Year 8 pupils in schools in Epping Forest.</t>
  </si>
  <si>
    <t>Worth Unlimited</t>
  </si>
  <si>
    <t xml:space="preserve">Contribution towards the costs of the Epping Forest Family Group School Readiness Programme to help support and prepare vulnerable families for school. </t>
  </si>
  <si>
    <t xml:space="preserve">Provision of counselling sessions, and development of culturally sensitive outreach programmes. </t>
  </si>
  <si>
    <t>Essex County Council Library/ACL Community and Family Learning Team</t>
  </si>
  <si>
    <t xml:space="preserve">Provision of Family Fundays in collaboration with ACL Essex and Essex Libraries. </t>
  </si>
  <si>
    <t>Accuro</t>
  </si>
  <si>
    <t xml:space="preserve">Provision of Loughton Youth Group, the Holiday Scheme, the Friendship Scheme 19-25 and STRIDE for children and young people in Epping Forest with SEND. </t>
  </si>
  <si>
    <t>Climate Action</t>
  </si>
  <si>
    <t>South Rodings Parochial Church Council</t>
  </si>
  <si>
    <t xml:space="preserve">Purchase of replacement light fittings. </t>
  </si>
  <si>
    <t>Fairycroft House on behalf of Stansted Youth Club</t>
  </si>
  <si>
    <t xml:space="preserve">Purchase of technical equipment including computers, panels and monitors. </t>
  </si>
  <si>
    <t>Doddinghurst Road Community Church</t>
  </si>
  <si>
    <t xml:space="preserve">Provision of targeted intervention sessions for young people. </t>
  </si>
  <si>
    <t>Navestock Parish Council</t>
  </si>
  <si>
    <t xml:space="preserve">Contribution to resurface the cricket pitches and erect a fence around the cricket green. </t>
  </si>
  <si>
    <t xml:space="preserve">Provision of therapy for victims of domestic violence. </t>
  </si>
  <si>
    <t>Essex Boys and Girls Clubs</t>
  </si>
  <si>
    <t xml:space="preserve">Provision of Braintree Respect Project, an early intervention programme targeting Year 9 students struggling in school who need an opportunity to achieve outside the classroom. </t>
  </si>
  <si>
    <t>Hedingham School and Sixth Form</t>
  </si>
  <si>
    <t xml:space="preserve">Establishment of an alternative outdoors education provision for students at risk of exclusion. </t>
  </si>
  <si>
    <t xml:space="preserve">Expansion of The Underdog Crew’s youth empowerment project CRE:8. </t>
  </si>
  <si>
    <t>The Third Space Youth CIC</t>
  </si>
  <si>
    <t>Provision of a Youth Club sessions at a new Youth Club in Braintree, prioritising young carers; care experienced children and SEND children.</t>
  </si>
  <si>
    <t xml:space="preserve">Home Start Essex </t>
  </si>
  <si>
    <t xml:space="preserve">Volunteer led home visiting and telephone befriending service. </t>
  </si>
  <si>
    <t>The Anchorage Association</t>
  </si>
  <si>
    <t xml:space="preserve">Purchase of a sensory trolley and attachments. </t>
  </si>
  <si>
    <t>Essex Boys and Girls Club</t>
  </si>
  <si>
    <t xml:space="preserve">Provision of activity and identification days, and a contribution to the life-awareness course. </t>
  </si>
  <si>
    <t>Essex County Council: Essex Dance</t>
  </si>
  <si>
    <t xml:space="preserve">Provision of Dementia Movement classes, Primary School Dance Workshops and two terms of senior student scholarships. </t>
  </si>
  <si>
    <t>Total allocated:</t>
  </si>
  <si>
    <t>Amount allocated</t>
  </si>
  <si>
    <t>Total funding pot</t>
  </si>
  <si>
    <t>Amount remaining</t>
  </si>
  <si>
    <t>Previously Approved</t>
  </si>
  <si>
    <t>Approval Now Sought</t>
  </si>
  <si>
    <t>Total Award</t>
  </si>
  <si>
    <t xml:space="preserve">Basildon </t>
  </si>
  <si>
    <t xml:space="preserve">Castle Point </t>
  </si>
  <si>
    <t xml:space="preserve">Chelmsford </t>
  </si>
  <si>
    <t xml:space="preserve">Rochford </t>
  </si>
  <si>
    <t xml:space="preserve">Tendring </t>
  </si>
  <si>
    <t xml:space="preserve">Uttlesford </t>
  </si>
  <si>
    <t>Total</t>
  </si>
  <si>
    <t xml:space="preserve">LCF109 – Approve </t>
  </si>
  <si>
    <t xml:space="preserve">LCF127 – Approve </t>
  </si>
  <si>
    <t xml:space="preserve">LCF134 – Approve </t>
  </si>
  <si>
    <t xml:space="preserve">LCF137 – Approve </t>
  </si>
  <si>
    <t xml:space="preserve">LCF138 – Approve </t>
  </si>
  <si>
    <t xml:space="preserve">LCF141 – Approve </t>
  </si>
  <si>
    <t xml:space="preserve">LCF142 – Approve </t>
  </si>
  <si>
    <t xml:space="preserve">LCF144 – Approve </t>
  </si>
  <si>
    <t xml:space="preserve">LCF145 – Approve </t>
  </si>
  <si>
    <t xml:space="preserve">LCF147 – Approve </t>
  </si>
  <si>
    <t xml:space="preserve">LCF148 – Approve </t>
  </si>
  <si>
    <t>LCF149 – Approve</t>
  </si>
  <si>
    <t xml:space="preserve">LCF150 – Approve </t>
  </si>
  <si>
    <t xml:space="preserve">LCF151 – Approve </t>
  </si>
  <si>
    <t xml:space="preserve">LCF153 – Approve </t>
  </si>
  <si>
    <t xml:space="preserve">LCF154 – Approve </t>
  </si>
  <si>
    <t xml:space="preserve">LCF157 – Approve </t>
  </si>
  <si>
    <t>LCF158 – Approve</t>
  </si>
  <si>
    <t>LCF160 – Approve</t>
  </si>
  <si>
    <t>LCF161 – Approve</t>
  </si>
  <si>
    <t>LCF162 – Approve</t>
  </si>
  <si>
    <t>LCF165 – Approve</t>
  </si>
  <si>
    <t>LCF166 – Approve</t>
  </si>
  <si>
    <t>LCF167 – Approve</t>
  </si>
  <si>
    <t>LCF168 – Approve</t>
  </si>
  <si>
    <t>LCF170 – Approve</t>
  </si>
  <si>
    <t>LCF172 – Approve</t>
  </si>
  <si>
    <t xml:space="preserve">The Victoria Hall Performing Arts Association </t>
  </si>
  <si>
    <t xml:space="preserve">Provision of a youth cricket initiative. </t>
  </si>
  <si>
    <t xml:space="preserve">Provision of an outreach programme aimed at targeting youth mental health. </t>
  </si>
  <si>
    <t xml:space="preserve">Great Yeldham Men's Sheds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</si>
</sst>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£&quot;#,##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1"/>
      <color rgb="FF000000"/>
      <name val="Calibri"/>
      <family val="2"/>
      <scheme val="minor"/>
    </font>
    <font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Alignment="1">
      <alignment wrapText="1"/>
    </xf>
    <xf numFmtId="0" fontId="1" fillId="0" borderId="0" xfId="0" applyFont="1"/>
    <xf numFmtId="164" fontId="0" fillId="0" borderId="0" xfId="0" applyNumberFormat="1"/>
    <xf numFmtId="164" fontId="1" fillId="0" borderId="0" xfId="0" applyNumberFormat="1" applyFont="1"/>
    <xf numFmtId="0" fontId="1" fillId="0" borderId="1" xfId="0" applyFont="1" applyBorder="1"/>
    <xf numFmtId="0" fontId="0" fillId="0" borderId="1" xfId="0" applyBorder="1"/>
    <xf numFmtId="164" fontId="0" fillId="0" borderId="1" xfId="0" applyNumberFormat="1" applyBorder="1"/>
    <xf numFmtId="1" fontId="0" fillId="0" borderId="1" xfId="0" applyNumberFormat="1" applyBorder="1"/>
    <xf numFmtId="3" fontId="0" fillId="0" borderId="1" xfId="0" applyNumberFormat="1" applyBorder="1"/>
    <xf numFmtId="2" fontId="0" fillId="0" borderId="1" xfId="0" applyNumberFormat="1" applyBorder="1"/>
    <xf numFmtId="0" fontId="2" fillId="0" borderId="0" xfId="0" applyFont="1" applyAlignment="1">
      <alignment vertical="center"/>
    </xf>
    <xf numFmtId="0" fontId="2" fillId="0" borderId="0" xfId="0" applyFont="1"/>
    <xf numFmtId="0" fontId="4" fillId="0" borderId="2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2" borderId="0" xfId="0" applyFill="1" applyAlignment="1">
      <alignment horizontal="left" vertical="center" wrapText="1"/>
    </xf>
    <xf numFmtId="0" fontId="0" fillId="0" borderId="0" xfId="0" applyNumberFormat="1" applyAlignment="1">
      <alignment horizontal="left" vertical="center" wrapText="1"/>
    </xf>
  </cellXfs>
  <cellStyles count="1">
    <cellStyle name="Normal" xfId="0" builtinId="0"/>
  </cellStyles>
  <dxfs count="9">
    <dxf>
      <numFmt numFmtId="0" formatCode="General"/>
    </dxf>
    <dxf>
      <numFmt numFmtId="0" formatCode="General"/>
    </dxf>
    <dxf>
      <font>
        <strike val="0"/>
        <outline val="0"/>
        <shadow val="0"/>
        <vertAlign val="baseline"/>
        <sz val="1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</dxf>
    <dxf>
      <numFmt numFmtId="0" formatCode="General"/>
      <alignment horizontal="left" vertical="center" textRotation="0" wrapText="1" indent="0" justifyLastLine="0" shrinkToFit="0" readingOrder="0"/>
    </dxf>
    <dxf>
      <font>
        <strike val="0"/>
        <outline val="0"/>
        <shadow val="0"/>
        <vertAlign val="baseline"/>
        <sz val="1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</dxf>
    <dxf>
      <font>
        <strike val="0"/>
        <outline val="0"/>
        <shadow val="0"/>
        <vertAlign val="baseline"/>
        <sz val="1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</dxf>
    <dxf>
      <font>
        <strike val="0"/>
        <outline val="0"/>
        <shadow val="0"/>
        <vertAlign val="baseline"/>
        <sz val="1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</dxf>
    <dxf>
      <font>
        <strike val="0"/>
        <outline val="0"/>
        <shadow val="0"/>
        <vertAlign val="baseline"/>
        <sz val="1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</dxf>
    <dxf>
      <alignment textRotation="0" wrapText="1" indent="0" justifyLastLine="0" shrinkToFit="0" readingOrder="0"/>
    </dxf>
  </dxfs>
  <tableStyles count="0" defaultTableStyle="TableStyleMedium2" defaultPivotStyle="PivotStyleMedium9"/>
  <colors>
    <mruColors>
      <color rgb="FFFF66CC"/>
      <color rgb="FFFF3399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FA" id="{5D0C785A-4F70-41FF-9028-C7CBCDA8C155}">
    <nsvFilter filterId="{F7862B0D-9D87-41EC-9669-C578381D21AC}" ref="A1:E83" tableId="3"/>
  </namedSheetView>
</namedSheetView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F7862B0D-9D87-41EC-9669-C578381D21AC}" name="Table3" displayName="Table3" ref="A1:E83" totalsRowShown="0" headerRowDxfId="8" dataDxfId="7">
  <autoFilter ref="A1:E83" xr:uid="{F7862B0D-9D87-41EC-9669-C578381D21AC}"/>
  <tableColumns count="5">
    <tableColumn id="4" xr3:uid="{450C37E6-0FB1-46BC-81A4-B99D1D4D9300}" name="District " dataDxfId="6"/>
    <tableColumn id="5" xr3:uid="{F8DA9C98-9773-457B-842E-1AEEBE5AC631}" name="Team " dataDxfId="5"/>
    <tableColumn id="7" xr3:uid="{83DA55C7-6C76-4BE2-ABEA-F8937B869333}" name="Proposed recipient " dataDxfId="4"/>
    <tableColumn id="10" xr3:uid="{71581C55-F06E-41D8-BDE6-3BC9BABA5460}" name="Spend (£)" dataDxfId="3"/>
    <tableColumn id="2" xr3:uid="{5D070DB9-8503-4CCB-84BD-C07EE1835705}" name="Purpose of expenditure" dataDxf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E79C2B01-B7DD-48E0-B892-85FF62F4CDD7}" name="Table4" displayName="Table4" ref="A1:D13" totalsRowShown="0">
  <autoFilter ref="A1:D13" xr:uid="{E79C2B01-B7DD-48E0-B892-85FF62F4CDD7}"/>
  <sortState xmlns:xlrd2="http://schemas.microsoft.com/office/spreadsheetml/2017/richdata2" ref="A2:D13">
    <sortCondition ref="A1:A13"/>
  </sortState>
  <tableColumns count="4">
    <tableColumn id="1" xr3:uid="{1FA6919C-41B7-49C1-AA9C-8D1A93E82BF2}" name="District "/>
    <tableColumn id="6" xr3:uid="{B13E0FA2-F1F2-487B-BC4F-6D4365781B58}" name="Previously Approved"/>
    <tableColumn id="5" xr3:uid="{AC002F82-FE69-4292-92FE-D87762753180}" name="Approval Now Sought" dataDxfId="1">
      <calculatedColumnFormula>3500</calculatedColumnFormula>
    </tableColumn>
    <tableColumn id="2" xr3:uid="{CE00F157-EE12-4E13-8911-25DB5F3AC243}" name="Total Award" dataDxfId="0">
      <calculatedColumnFormula>SUM(Table4[[#This Row],[Previously Approved]],Table4[[#This Row],[Approval Now Sought]])</calculatedColumnFormula>
    </tableColumn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microsoft.com/office/2019/04/relationships/namedSheetView" Target="../namedSheetViews/namedSheetView1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83"/>
  <sheetViews>
    <sheetView tabSelected="1" topLeftCell="A72" zoomScale="110" zoomScaleNormal="110" workbookViewId="0">
      <selection activeCell="E89" sqref="E89"/>
    </sheetView>
  </sheetViews>
  <sheetFormatPr defaultColWidth="8.7265625" defaultRowHeight="14.5" x14ac:dyDescent="0.35"/>
  <cols>
    <col min="1" max="1" width="11.54296875" style="1" customWidth="1"/>
    <col min="2" max="2" width="16.26953125" style="1" customWidth="1"/>
    <col min="3" max="3" width="38.26953125" style="1" customWidth="1"/>
    <col min="4" max="4" width="13.54296875" style="1" customWidth="1"/>
    <col min="5" max="5" width="72.1796875" style="1" customWidth="1"/>
    <col min="6" max="16384" width="8.7265625" style="1"/>
  </cols>
  <sheetData>
    <row r="1" spans="1:5" ht="17.149999999999999" customHeight="1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 s="16" customFormat="1" ht="33" customHeight="1" x14ac:dyDescent="0.35">
      <c r="A2" s="16" t="s">
        <v>5</v>
      </c>
      <c r="B2" s="16" t="s">
        <v>6</v>
      </c>
      <c r="C2" s="16" t="s">
        <v>7</v>
      </c>
      <c r="D2" s="18">
        <v>1200</v>
      </c>
      <c r="E2" s="16" t="s">
        <v>8</v>
      </c>
    </row>
    <row r="3" spans="1:5" s="16" customFormat="1" ht="33" customHeight="1" x14ac:dyDescent="0.35">
      <c r="A3" s="16" t="s">
        <v>9</v>
      </c>
      <c r="B3" s="16" t="s">
        <v>10</v>
      </c>
      <c r="C3" s="16" t="s">
        <v>11</v>
      </c>
      <c r="D3" s="18">
        <v>1000</v>
      </c>
      <c r="E3" s="16" t="s">
        <v>12</v>
      </c>
    </row>
    <row r="4" spans="1:5" s="16" customFormat="1" ht="33" customHeight="1" x14ac:dyDescent="0.35">
      <c r="A4" s="16" t="s">
        <v>9</v>
      </c>
      <c r="B4" s="16" t="s">
        <v>10</v>
      </c>
      <c r="C4" s="16" t="s">
        <v>196</v>
      </c>
      <c r="D4" s="18">
        <v>3500</v>
      </c>
      <c r="E4" s="16" t="s">
        <v>13</v>
      </c>
    </row>
    <row r="5" spans="1:5" s="16" customFormat="1" ht="33" customHeight="1" x14ac:dyDescent="0.35">
      <c r="A5" s="16" t="s">
        <v>5</v>
      </c>
      <c r="B5" s="16" t="s">
        <v>10</v>
      </c>
      <c r="C5" s="16" t="s">
        <v>14</v>
      </c>
      <c r="D5" s="18">
        <v>2000</v>
      </c>
      <c r="E5" s="16" t="s">
        <v>15</v>
      </c>
    </row>
    <row r="6" spans="1:5" s="16" customFormat="1" ht="33" customHeight="1" x14ac:dyDescent="0.35">
      <c r="A6" s="16" t="s">
        <v>5</v>
      </c>
      <c r="B6" s="16" t="s">
        <v>10</v>
      </c>
      <c r="C6" s="16" t="s">
        <v>16</v>
      </c>
      <c r="D6" s="18">
        <v>957.09</v>
      </c>
      <c r="E6" s="16" t="s">
        <v>17</v>
      </c>
    </row>
    <row r="7" spans="1:5" s="16" customFormat="1" ht="33" customHeight="1" x14ac:dyDescent="0.35">
      <c r="A7" s="16" t="s">
        <v>18</v>
      </c>
      <c r="B7" s="16" t="s">
        <v>10</v>
      </c>
      <c r="C7" s="16" t="s">
        <v>19</v>
      </c>
      <c r="D7" s="18">
        <v>5000</v>
      </c>
      <c r="E7" s="16" t="s">
        <v>20</v>
      </c>
    </row>
    <row r="8" spans="1:5" s="16" customFormat="1" ht="33" customHeight="1" x14ac:dyDescent="0.35">
      <c r="A8" s="16" t="s">
        <v>18</v>
      </c>
      <c r="B8" s="16" t="s">
        <v>10</v>
      </c>
      <c r="C8" s="16" t="s">
        <v>21</v>
      </c>
      <c r="D8" s="18">
        <v>4000</v>
      </c>
      <c r="E8" s="16" t="s">
        <v>22</v>
      </c>
    </row>
    <row r="9" spans="1:5" s="16" customFormat="1" ht="33" customHeight="1" x14ac:dyDescent="0.35">
      <c r="A9" s="16" t="s">
        <v>18</v>
      </c>
      <c r="B9" s="16" t="s">
        <v>10</v>
      </c>
      <c r="C9" s="16" t="s">
        <v>23</v>
      </c>
      <c r="D9" s="18">
        <v>1473.35</v>
      </c>
      <c r="E9" s="16" t="s">
        <v>24</v>
      </c>
    </row>
    <row r="10" spans="1:5" s="16" customFormat="1" ht="33" customHeight="1" x14ac:dyDescent="0.35">
      <c r="A10" s="16" t="s">
        <v>18</v>
      </c>
      <c r="B10" s="16" t="s">
        <v>6</v>
      </c>
      <c r="C10" s="16" t="s">
        <v>25</v>
      </c>
      <c r="D10" s="18">
        <v>3000</v>
      </c>
      <c r="E10" s="16" t="s">
        <v>15</v>
      </c>
    </row>
    <row r="11" spans="1:5" s="16" customFormat="1" ht="33" customHeight="1" x14ac:dyDescent="0.35">
      <c r="A11" s="16" t="s">
        <v>26</v>
      </c>
      <c r="B11" s="16" t="s">
        <v>6</v>
      </c>
      <c r="C11" s="16" t="s">
        <v>27</v>
      </c>
      <c r="D11" s="18">
        <v>1149.58</v>
      </c>
      <c r="E11" s="16" t="s">
        <v>28</v>
      </c>
    </row>
    <row r="12" spans="1:5" s="16" customFormat="1" ht="33" customHeight="1" x14ac:dyDescent="0.35">
      <c r="A12" s="16" t="s">
        <v>29</v>
      </c>
      <c r="B12" s="16" t="s">
        <v>10</v>
      </c>
      <c r="C12" s="16" t="s">
        <v>11</v>
      </c>
      <c r="D12" s="18">
        <v>1000</v>
      </c>
      <c r="E12" s="16" t="s">
        <v>12</v>
      </c>
    </row>
    <row r="13" spans="1:5" s="16" customFormat="1" ht="33" customHeight="1" x14ac:dyDescent="0.35">
      <c r="A13" s="16" t="s">
        <v>30</v>
      </c>
      <c r="B13" s="16" t="s">
        <v>10</v>
      </c>
      <c r="C13" s="16" t="s">
        <v>31</v>
      </c>
      <c r="D13" s="18">
        <v>850</v>
      </c>
      <c r="E13" s="16" t="s">
        <v>32</v>
      </c>
    </row>
    <row r="14" spans="1:5" s="16" customFormat="1" ht="33" customHeight="1" x14ac:dyDescent="0.35">
      <c r="A14" s="16" t="s">
        <v>30</v>
      </c>
      <c r="B14" s="16" t="s">
        <v>10</v>
      </c>
      <c r="C14" s="16" t="s">
        <v>33</v>
      </c>
      <c r="D14" s="18">
        <v>1000</v>
      </c>
      <c r="E14" s="16" t="s">
        <v>34</v>
      </c>
    </row>
    <row r="15" spans="1:5" s="16" customFormat="1" ht="33" customHeight="1" x14ac:dyDescent="0.35">
      <c r="A15" s="16" t="s">
        <v>29</v>
      </c>
      <c r="B15" s="16" t="s">
        <v>10</v>
      </c>
      <c r="C15" s="16" t="s">
        <v>35</v>
      </c>
      <c r="D15" s="18">
        <v>1370</v>
      </c>
      <c r="E15" s="16" t="s">
        <v>36</v>
      </c>
    </row>
    <row r="16" spans="1:5" s="16" customFormat="1" ht="33" customHeight="1" x14ac:dyDescent="0.35">
      <c r="A16" s="16" t="s">
        <v>5</v>
      </c>
      <c r="B16" s="16" t="s">
        <v>10</v>
      </c>
      <c r="C16" s="16" t="s">
        <v>37</v>
      </c>
      <c r="D16" s="18">
        <v>1494.82</v>
      </c>
      <c r="E16" s="16" t="s">
        <v>38</v>
      </c>
    </row>
    <row r="17" spans="1:5" s="17" customFormat="1" ht="33" customHeight="1" x14ac:dyDescent="0.35">
      <c r="A17" s="16" t="s">
        <v>26</v>
      </c>
      <c r="B17" s="16" t="s">
        <v>6</v>
      </c>
      <c r="C17" s="16" t="s">
        <v>39</v>
      </c>
      <c r="D17" s="18">
        <v>3246.24</v>
      </c>
      <c r="E17" s="16" t="s">
        <v>40</v>
      </c>
    </row>
    <row r="18" spans="1:5" s="16" customFormat="1" ht="33" customHeight="1" x14ac:dyDescent="0.35">
      <c r="A18" s="16" t="s">
        <v>41</v>
      </c>
      <c r="B18" s="16" t="s">
        <v>10</v>
      </c>
      <c r="C18" s="16" t="s">
        <v>42</v>
      </c>
      <c r="D18" s="18">
        <v>872.9</v>
      </c>
      <c r="E18" s="16" t="s">
        <v>43</v>
      </c>
    </row>
    <row r="19" spans="1:5" s="16" customFormat="1" ht="33" customHeight="1" x14ac:dyDescent="0.35">
      <c r="A19" s="16" t="s">
        <v>41</v>
      </c>
      <c r="B19" s="16" t="s">
        <v>10</v>
      </c>
      <c r="C19" s="16" t="s">
        <v>44</v>
      </c>
      <c r="D19" s="18">
        <v>5224.41</v>
      </c>
      <c r="E19" s="16" t="s">
        <v>45</v>
      </c>
    </row>
    <row r="20" spans="1:5" s="16" customFormat="1" ht="33" customHeight="1" x14ac:dyDescent="0.35">
      <c r="A20" s="16" t="s">
        <v>41</v>
      </c>
      <c r="B20" s="16" t="s">
        <v>10</v>
      </c>
      <c r="C20" s="16" t="s">
        <v>46</v>
      </c>
      <c r="D20" s="18">
        <v>6752.82</v>
      </c>
      <c r="E20" s="16" t="s">
        <v>47</v>
      </c>
    </row>
    <row r="21" spans="1:5" s="16" customFormat="1" ht="33" customHeight="1" x14ac:dyDescent="0.35">
      <c r="A21" s="16" t="s">
        <v>41</v>
      </c>
      <c r="B21" s="16" t="s">
        <v>6</v>
      </c>
      <c r="C21" s="16" t="s">
        <v>48</v>
      </c>
      <c r="D21" s="18">
        <v>13090</v>
      </c>
      <c r="E21" s="16" t="s">
        <v>49</v>
      </c>
    </row>
    <row r="22" spans="1:5" s="16" customFormat="1" ht="33" customHeight="1" x14ac:dyDescent="0.35">
      <c r="A22" s="16" t="s">
        <v>9</v>
      </c>
      <c r="B22" s="16" t="s">
        <v>10</v>
      </c>
      <c r="C22" s="16" t="s">
        <v>50</v>
      </c>
      <c r="D22" s="18">
        <v>473.81</v>
      </c>
      <c r="E22" s="16" t="s">
        <v>51</v>
      </c>
    </row>
    <row r="23" spans="1:5" s="16" customFormat="1" ht="33" customHeight="1" x14ac:dyDescent="0.35">
      <c r="A23" s="16" t="s">
        <v>9</v>
      </c>
      <c r="B23" s="16" t="s">
        <v>10</v>
      </c>
      <c r="C23" s="16" t="s">
        <v>52</v>
      </c>
      <c r="D23" s="18">
        <v>5000</v>
      </c>
      <c r="E23" s="16" t="s">
        <v>53</v>
      </c>
    </row>
    <row r="24" spans="1:5" s="16" customFormat="1" ht="33" customHeight="1" x14ac:dyDescent="0.35">
      <c r="A24" s="16" t="s">
        <v>9</v>
      </c>
      <c r="B24" s="16" t="s">
        <v>10</v>
      </c>
      <c r="C24" s="16" t="s">
        <v>54</v>
      </c>
      <c r="D24" s="18">
        <v>1000</v>
      </c>
      <c r="E24" s="16" t="s">
        <v>55</v>
      </c>
    </row>
    <row r="25" spans="1:5" s="16" customFormat="1" ht="33" customHeight="1" x14ac:dyDescent="0.35">
      <c r="A25" s="16" t="s">
        <v>26</v>
      </c>
      <c r="B25" s="16" t="s">
        <v>6</v>
      </c>
      <c r="C25" s="16" t="s">
        <v>56</v>
      </c>
      <c r="D25" s="18">
        <v>1000</v>
      </c>
      <c r="E25" s="16" t="s">
        <v>57</v>
      </c>
    </row>
    <row r="26" spans="1:5" s="16" customFormat="1" ht="33" customHeight="1" x14ac:dyDescent="0.35">
      <c r="A26" s="16" t="s">
        <v>58</v>
      </c>
      <c r="B26" s="16" t="s">
        <v>10</v>
      </c>
      <c r="C26" s="16" t="s">
        <v>44</v>
      </c>
      <c r="D26" s="18">
        <v>6549.28</v>
      </c>
      <c r="E26" s="16" t="s">
        <v>59</v>
      </c>
    </row>
    <row r="27" spans="1:5" s="16" customFormat="1" ht="33" customHeight="1" x14ac:dyDescent="0.35">
      <c r="A27" s="16" t="s">
        <v>18</v>
      </c>
      <c r="B27" s="16" t="s">
        <v>10</v>
      </c>
      <c r="C27" s="16" t="s">
        <v>11</v>
      </c>
      <c r="D27" s="18">
        <v>900</v>
      </c>
      <c r="E27" s="16" t="s">
        <v>12</v>
      </c>
    </row>
    <row r="28" spans="1:5" s="16" customFormat="1" ht="33" customHeight="1" x14ac:dyDescent="0.35">
      <c r="A28" s="16" t="s">
        <v>9</v>
      </c>
      <c r="B28" s="16" t="s">
        <v>10</v>
      </c>
      <c r="C28" s="16" t="s">
        <v>60</v>
      </c>
      <c r="D28" s="18">
        <v>5960</v>
      </c>
      <c r="E28" s="16" t="s">
        <v>197</v>
      </c>
    </row>
    <row r="29" spans="1:5" s="16" customFormat="1" ht="33" customHeight="1" x14ac:dyDescent="0.35">
      <c r="A29" s="16" t="s">
        <v>58</v>
      </c>
      <c r="B29" s="16" t="s">
        <v>10</v>
      </c>
      <c r="C29" s="16" t="s">
        <v>11</v>
      </c>
      <c r="D29" s="18">
        <v>1000</v>
      </c>
      <c r="E29" s="16" t="s">
        <v>12</v>
      </c>
    </row>
    <row r="30" spans="1:5" s="16" customFormat="1" ht="33" customHeight="1" x14ac:dyDescent="0.35">
      <c r="A30" s="16" t="s">
        <v>9</v>
      </c>
      <c r="B30" s="16" t="s">
        <v>10</v>
      </c>
      <c r="C30" s="16" t="s">
        <v>61</v>
      </c>
      <c r="D30" s="18">
        <v>3600</v>
      </c>
      <c r="E30" s="16" t="s">
        <v>62</v>
      </c>
    </row>
    <row r="31" spans="1:5" s="16" customFormat="1" ht="33" customHeight="1" x14ac:dyDescent="0.35">
      <c r="A31" s="16" t="s">
        <v>5</v>
      </c>
      <c r="B31" s="16" t="s">
        <v>10</v>
      </c>
      <c r="C31" s="16" t="s">
        <v>14</v>
      </c>
      <c r="D31" s="18">
        <v>3300</v>
      </c>
      <c r="E31" s="16" t="s">
        <v>15</v>
      </c>
    </row>
    <row r="32" spans="1:5" s="16" customFormat="1" ht="33" customHeight="1" x14ac:dyDescent="0.35">
      <c r="A32" s="16" t="s">
        <v>63</v>
      </c>
      <c r="B32" s="16" t="s">
        <v>10</v>
      </c>
      <c r="C32" s="16" t="s">
        <v>64</v>
      </c>
      <c r="D32" s="18">
        <v>8216.9500000000007</v>
      </c>
      <c r="E32" s="16" t="s">
        <v>65</v>
      </c>
    </row>
    <row r="33" spans="1:5" s="16" customFormat="1" ht="33" customHeight="1" x14ac:dyDescent="0.35">
      <c r="A33" s="16" t="s">
        <v>63</v>
      </c>
      <c r="B33" s="16" t="s">
        <v>10</v>
      </c>
      <c r="C33" s="16" t="s">
        <v>66</v>
      </c>
      <c r="D33" s="18">
        <v>4794</v>
      </c>
      <c r="E33" s="16" t="s">
        <v>67</v>
      </c>
    </row>
    <row r="34" spans="1:5" s="16" customFormat="1" ht="33" customHeight="1" x14ac:dyDescent="0.35">
      <c r="A34" s="16" t="s">
        <v>63</v>
      </c>
      <c r="B34" s="16" t="s">
        <v>10</v>
      </c>
      <c r="C34" s="16" t="s">
        <v>68</v>
      </c>
      <c r="D34" s="18">
        <v>1692</v>
      </c>
      <c r="E34" s="16" t="s">
        <v>69</v>
      </c>
    </row>
    <row r="35" spans="1:5" s="16" customFormat="1" ht="33" customHeight="1" x14ac:dyDescent="0.35">
      <c r="A35" s="16" t="s">
        <v>63</v>
      </c>
      <c r="B35" s="16" t="s">
        <v>10</v>
      </c>
      <c r="C35" s="16" t="s">
        <v>70</v>
      </c>
      <c r="D35" s="18">
        <v>5442</v>
      </c>
      <c r="E35" s="16" t="s">
        <v>71</v>
      </c>
    </row>
    <row r="36" spans="1:5" s="16" customFormat="1" ht="33" customHeight="1" x14ac:dyDescent="0.35">
      <c r="A36" s="16" t="s">
        <v>63</v>
      </c>
      <c r="B36" s="16" t="s">
        <v>10</v>
      </c>
      <c r="C36" s="16" t="s">
        <v>70</v>
      </c>
      <c r="D36" s="18">
        <v>5442</v>
      </c>
      <c r="E36" s="16" t="s">
        <v>72</v>
      </c>
    </row>
    <row r="37" spans="1:5" s="16" customFormat="1" ht="33" customHeight="1" x14ac:dyDescent="0.35">
      <c r="A37" s="16" t="s">
        <v>26</v>
      </c>
      <c r="B37" s="16" t="s">
        <v>10</v>
      </c>
      <c r="C37" s="16" t="s">
        <v>73</v>
      </c>
      <c r="D37" s="18">
        <v>5180.9799999999996</v>
      </c>
      <c r="E37" s="16" t="s">
        <v>74</v>
      </c>
    </row>
    <row r="38" spans="1:5" s="17" customFormat="1" ht="33" customHeight="1" x14ac:dyDescent="0.35">
      <c r="A38" s="16" t="s">
        <v>5</v>
      </c>
      <c r="B38" s="16" t="s">
        <v>6</v>
      </c>
      <c r="C38" s="16" t="s">
        <v>75</v>
      </c>
      <c r="D38" s="18">
        <v>4000</v>
      </c>
      <c r="E38" s="16" t="s">
        <v>76</v>
      </c>
    </row>
    <row r="39" spans="1:5" s="16" customFormat="1" ht="33" customHeight="1" x14ac:dyDescent="0.35">
      <c r="A39" s="16" t="s">
        <v>58</v>
      </c>
      <c r="B39" s="16" t="s">
        <v>10</v>
      </c>
      <c r="C39" s="16" t="s">
        <v>77</v>
      </c>
      <c r="D39" s="18">
        <v>1237.28</v>
      </c>
      <c r="E39" s="16" t="s">
        <v>78</v>
      </c>
    </row>
    <row r="40" spans="1:5" s="16" customFormat="1" ht="33" customHeight="1" x14ac:dyDescent="0.35">
      <c r="A40" s="16" t="s">
        <v>58</v>
      </c>
      <c r="B40" s="16" t="s">
        <v>10</v>
      </c>
      <c r="C40" s="16" t="s">
        <v>79</v>
      </c>
      <c r="D40" s="18">
        <v>5615.22</v>
      </c>
      <c r="E40" s="16" t="s">
        <v>80</v>
      </c>
    </row>
    <row r="41" spans="1:5" s="16" customFormat="1" ht="33" customHeight="1" x14ac:dyDescent="0.35">
      <c r="A41" s="16" t="s">
        <v>26</v>
      </c>
      <c r="B41" s="16" t="s">
        <v>10</v>
      </c>
      <c r="C41" s="16" t="s">
        <v>81</v>
      </c>
      <c r="D41" s="18">
        <v>10000</v>
      </c>
      <c r="E41" s="16" t="s">
        <v>82</v>
      </c>
    </row>
    <row r="42" spans="1:5" s="16" customFormat="1" ht="33" customHeight="1" x14ac:dyDescent="0.35">
      <c r="A42" s="16" t="s">
        <v>41</v>
      </c>
      <c r="B42" s="16" t="s">
        <v>6</v>
      </c>
      <c r="C42" s="16" t="s">
        <v>83</v>
      </c>
      <c r="D42" s="18">
        <v>5980</v>
      </c>
      <c r="E42" s="16" t="s">
        <v>15</v>
      </c>
    </row>
    <row r="43" spans="1:5" s="16" customFormat="1" ht="44.25" customHeight="1" x14ac:dyDescent="0.35">
      <c r="A43" s="16" t="s">
        <v>41</v>
      </c>
      <c r="B43" s="16" t="s">
        <v>6</v>
      </c>
      <c r="C43" s="16" t="s">
        <v>75</v>
      </c>
      <c r="D43" s="18">
        <v>7620</v>
      </c>
      <c r="E43" s="16" t="s">
        <v>84</v>
      </c>
    </row>
    <row r="44" spans="1:5" s="16" customFormat="1" ht="33" customHeight="1" x14ac:dyDescent="0.35">
      <c r="A44" s="16" t="s">
        <v>85</v>
      </c>
      <c r="B44" s="16" t="s">
        <v>6</v>
      </c>
      <c r="C44" s="16" t="s">
        <v>86</v>
      </c>
      <c r="D44" s="18">
        <v>12000</v>
      </c>
      <c r="E44" s="16" t="s">
        <v>87</v>
      </c>
    </row>
    <row r="45" spans="1:5" s="16" customFormat="1" ht="33" customHeight="1" x14ac:dyDescent="0.35">
      <c r="A45" s="16" t="s">
        <v>26</v>
      </c>
      <c r="B45" s="16" t="s">
        <v>6</v>
      </c>
      <c r="C45" s="16" t="s">
        <v>83</v>
      </c>
      <c r="D45" s="18">
        <v>5980</v>
      </c>
      <c r="E45" s="16" t="s">
        <v>88</v>
      </c>
    </row>
    <row r="46" spans="1:5" s="16" customFormat="1" ht="33" customHeight="1" x14ac:dyDescent="0.35">
      <c r="A46" s="16" t="s">
        <v>26</v>
      </c>
      <c r="B46" s="16" t="s">
        <v>6</v>
      </c>
      <c r="C46" s="16" t="s">
        <v>89</v>
      </c>
      <c r="D46" s="18">
        <v>1614.19</v>
      </c>
      <c r="E46" s="16" t="s">
        <v>90</v>
      </c>
    </row>
    <row r="47" spans="1:5" s="16" customFormat="1" ht="33" customHeight="1" x14ac:dyDescent="0.35">
      <c r="A47" s="16" t="s">
        <v>85</v>
      </c>
      <c r="B47" s="16" t="s">
        <v>10</v>
      </c>
      <c r="C47" s="16" t="s">
        <v>91</v>
      </c>
      <c r="D47" s="18">
        <v>3500</v>
      </c>
      <c r="E47" s="16" t="s">
        <v>92</v>
      </c>
    </row>
    <row r="48" spans="1:5" s="16" customFormat="1" ht="33" customHeight="1" x14ac:dyDescent="0.35">
      <c r="A48" s="16" t="s">
        <v>85</v>
      </c>
      <c r="B48" s="16" t="s">
        <v>6</v>
      </c>
      <c r="C48" s="16" t="s">
        <v>93</v>
      </c>
      <c r="D48" s="18">
        <v>15000</v>
      </c>
      <c r="E48" s="15" t="s">
        <v>94</v>
      </c>
    </row>
    <row r="49" spans="1:5" s="16" customFormat="1" ht="33" customHeight="1" x14ac:dyDescent="0.35">
      <c r="A49" s="16" t="s">
        <v>30</v>
      </c>
      <c r="B49" s="16" t="s">
        <v>10</v>
      </c>
      <c r="C49" s="16" t="s">
        <v>95</v>
      </c>
      <c r="D49" s="18">
        <v>2500</v>
      </c>
      <c r="E49" s="16" t="s">
        <v>96</v>
      </c>
    </row>
    <row r="50" spans="1:5" s="16" customFormat="1" ht="33" customHeight="1" x14ac:dyDescent="0.35">
      <c r="A50" s="16" t="s">
        <v>30</v>
      </c>
      <c r="B50" s="16" t="s">
        <v>10</v>
      </c>
      <c r="C50" s="16" t="s">
        <v>97</v>
      </c>
      <c r="D50" s="18">
        <v>2500</v>
      </c>
      <c r="E50" s="16" t="s">
        <v>98</v>
      </c>
    </row>
    <row r="51" spans="1:5" s="16" customFormat="1" ht="33" customHeight="1" x14ac:dyDescent="0.35">
      <c r="A51" s="16" t="s">
        <v>26</v>
      </c>
      <c r="B51" s="16" t="s">
        <v>6</v>
      </c>
      <c r="C51" s="16" t="s">
        <v>99</v>
      </c>
      <c r="D51" s="18">
        <v>6000</v>
      </c>
      <c r="E51" s="16" t="s">
        <v>100</v>
      </c>
    </row>
    <row r="52" spans="1:5" s="16" customFormat="1" ht="33" customHeight="1" x14ac:dyDescent="0.35">
      <c r="A52" s="16" t="s">
        <v>30</v>
      </c>
      <c r="B52" s="16" t="s">
        <v>6</v>
      </c>
      <c r="C52" s="16" t="s">
        <v>101</v>
      </c>
      <c r="D52" s="18">
        <v>989</v>
      </c>
      <c r="E52" s="15" t="s">
        <v>102</v>
      </c>
    </row>
    <row r="53" spans="1:5" s="16" customFormat="1" ht="33" customHeight="1" x14ac:dyDescent="0.35">
      <c r="A53" s="16" t="s">
        <v>85</v>
      </c>
      <c r="B53" s="16" t="s">
        <v>10</v>
      </c>
      <c r="C53" s="16" t="s">
        <v>103</v>
      </c>
      <c r="D53" s="18">
        <v>2724.28</v>
      </c>
      <c r="E53" s="16" t="s">
        <v>104</v>
      </c>
    </row>
    <row r="54" spans="1:5" s="16" customFormat="1" ht="33" customHeight="1" x14ac:dyDescent="0.35">
      <c r="A54" s="16" t="s">
        <v>26</v>
      </c>
      <c r="B54" s="16" t="s">
        <v>10</v>
      </c>
      <c r="C54" s="16" t="s">
        <v>105</v>
      </c>
      <c r="D54" s="18">
        <v>3880</v>
      </c>
      <c r="E54" s="16" t="s">
        <v>106</v>
      </c>
    </row>
    <row r="55" spans="1:5" s="16" customFormat="1" ht="33" customHeight="1" x14ac:dyDescent="0.35">
      <c r="A55" s="16" t="s">
        <v>5</v>
      </c>
      <c r="B55" s="16" t="s">
        <v>10</v>
      </c>
      <c r="C55" s="16" t="s">
        <v>107</v>
      </c>
      <c r="D55" s="18">
        <v>3000</v>
      </c>
      <c r="E55" s="16" t="s">
        <v>108</v>
      </c>
    </row>
    <row r="56" spans="1:5" s="16" customFormat="1" ht="33" customHeight="1" x14ac:dyDescent="0.35">
      <c r="A56" s="16" t="s">
        <v>29</v>
      </c>
      <c r="B56" s="16" t="s">
        <v>6</v>
      </c>
      <c r="C56" s="16" t="s">
        <v>75</v>
      </c>
      <c r="D56" s="18">
        <v>4369.45</v>
      </c>
      <c r="E56" s="16" t="s">
        <v>109</v>
      </c>
    </row>
    <row r="57" spans="1:5" s="16" customFormat="1" ht="33" customHeight="1" x14ac:dyDescent="0.35">
      <c r="A57" s="16" t="s">
        <v>29</v>
      </c>
      <c r="B57" s="16" t="s">
        <v>6</v>
      </c>
      <c r="C57" s="16" t="s">
        <v>110</v>
      </c>
      <c r="D57" s="18">
        <v>1650</v>
      </c>
      <c r="E57" s="16" t="s">
        <v>111</v>
      </c>
    </row>
    <row r="58" spans="1:5" s="16" customFormat="1" ht="33" customHeight="1" x14ac:dyDescent="0.35">
      <c r="A58" s="16" t="s">
        <v>41</v>
      </c>
      <c r="B58" s="16" t="s">
        <v>6</v>
      </c>
      <c r="C58" s="16" t="s">
        <v>48</v>
      </c>
      <c r="D58" s="18">
        <v>5500</v>
      </c>
      <c r="E58" s="16" t="s">
        <v>112</v>
      </c>
    </row>
    <row r="59" spans="1:5" s="16" customFormat="1" ht="33" customHeight="1" x14ac:dyDescent="0.35">
      <c r="A59" s="16" t="s">
        <v>113</v>
      </c>
      <c r="B59" s="16" t="s">
        <v>10</v>
      </c>
      <c r="C59" s="16" t="s">
        <v>114</v>
      </c>
      <c r="D59" s="18">
        <v>20000</v>
      </c>
      <c r="E59" s="16" t="s">
        <v>198</v>
      </c>
    </row>
    <row r="60" spans="1:5" s="16" customFormat="1" ht="33" customHeight="1" x14ac:dyDescent="0.35">
      <c r="A60" s="16" t="s">
        <v>113</v>
      </c>
      <c r="B60" s="16" t="s">
        <v>10</v>
      </c>
      <c r="C60" s="16" t="s">
        <v>115</v>
      </c>
      <c r="D60" s="18">
        <f>15721+5856</f>
        <v>21577</v>
      </c>
      <c r="E60" s="16" t="s">
        <v>116</v>
      </c>
    </row>
    <row r="61" spans="1:5" s="16" customFormat="1" ht="33" customHeight="1" x14ac:dyDescent="0.35">
      <c r="A61" s="16" t="s">
        <v>30</v>
      </c>
      <c r="B61" s="16" t="s">
        <v>6</v>
      </c>
      <c r="C61" s="16" t="s">
        <v>199</v>
      </c>
      <c r="D61" s="18">
        <v>1600</v>
      </c>
      <c r="E61" s="16" t="s">
        <v>117</v>
      </c>
    </row>
    <row r="62" spans="1:5" s="16" customFormat="1" ht="33" customHeight="1" x14ac:dyDescent="0.35">
      <c r="A62" s="16" t="s">
        <v>85</v>
      </c>
      <c r="B62" s="16" t="s">
        <v>6</v>
      </c>
      <c r="C62" s="16" t="s">
        <v>118</v>
      </c>
      <c r="D62" s="18">
        <v>4800</v>
      </c>
      <c r="E62" s="16" t="s">
        <v>119</v>
      </c>
    </row>
    <row r="63" spans="1:5" s="16" customFormat="1" ht="33" customHeight="1" x14ac:dyDescent="0.35">
      <c r="A63" s="16" t="s">
        <v>120</v>
      </c>
      <c r="B63" s="16" t="s">
        <v>10</v>
      </c>
      <c r="C63" s="16" t="s">
        <v>121</v>
      </c>
      <c r="D63" s="18">
        <v>7800</v>
      </c>
      <c r="E63" s="16" t="s">
        <v>122</v>
      </c>
    </row>
    <row r="64" spans="1:5" s="16" customFormat="1" ht="33" customHeight="1" x14ac:dyDescent="0.35">
      <c r="A64" s="16" t="s">
        <v>120</v>
      </c>
      <c r="B64" s="16" t="s">
        <v>10</v>
      </c>
      <c r="C64" s="16" t="s">
        <v>123</v>
      </c>
      <c r="D64" s="18">
        <v>8775</v>
      </c>
      <c r="E64" s="16" t="s">
        <v>106</v>
      </c>
    </row>
    <row r="65" spans="1:5" s="16" customFormat="1" ht="33" customHeight="1" x14ac:dyDescent="0.35">
      <c r="A65" s="16" t="s">
        <v>120</v>
      </c>
      <c r="B65" s="16" t="s">
        <v>6</v>
      </c>
      <c r="C65" s="16" t="s">
        <v>75</v>
      </c>
      <c r="D65" s="18">
        <v>5232.38</v>
      </c>
      <c r="E65" s="16" t="s">
        <v>124</v>
      </c>
    </row>
    <row r="66" spans="1:5" s="16" customFormat="1" ht="33" customHeight="1" x14ac:dyDescent="0.35">
      <c r="A66" s="16" t="s">
        <v>120</v>
      </c>
      <c r="B66" s="16" t="s">
        <v>6</v>
      </c>
      <c r="C66" s="16" t="s">
        <v>83</v>
      </c>
      <c r="D66" s="18">
        <v>6161</v>
      </c>
      <c r="E66" s="16" t="s">
        <v>125</v>
      </c>
    </row>
    <row r="67" spans="1:5" s="16" customFormat="1" ht="33" customHeight="1" x14ac:dyDescent="0.35">
      <c r="A67" s="16" t="s">
        <v>120</v>
      </c>
      <c r="B67" s="16" t="s">
        <v>10</v>
      </c>
      <c r="C67" s="16" t="s">
        <v>126</v>
      </c>
      <c r="D67" s="18">
        <v>5000</v>
      </c>
      <c r="E67" s="16" t="s">
        <v>127</v>
      </c>
    </row>
    <row r="68" spans="1:5" s="16" customFormat="1" ht="33" customHeight="1" x14ac:dyDescent="0.35">
      <c r="A68" s="16" t="s">
        <v>120</v>
      </c>
      <c r="B68" s="16" t="s">
        <v>10</v>
      </c>
      <c r="C68" s="16" t="s">
        <v>128</v>
      </c>
      <c r="D68" s="18">
        <v>4132</v>
      </c>
      <c r="E68" s="16" t="s">
        <v>129</v>
      </c>
    </row>
    <row r="69" spans="1:5" s="16" customFormat="1" ht="33" customHeight="1" x14ac:dyDescent="0.35">
      <c r="A69" s="16" t="s">
        <v>5</v>
      </c>
      <c r="B69" s="16" t="s">
        <v>130</v>
      </c>
      <c r="C69" s="16" t="s">
        <v>131</v>
      </c>
      <c r="D69" s="18">
        <v>1000</v>
      </c>
      <c r="E69" s="16" t="s">
        <v>132</v>
      </c>
    </row>
    <row r="70" spans="1:5" s="16" customFormat="1" ht="33" customHeight="1" x14ac:dyDescent="0.35">
      <c r="A70" s="16" t="s">
        <v>5</v>
      </c>
      <c r="B70" s="16" t="s">
        <v>10</v>
      </c>
      <c r="C70" s="16" t="s">
        <v>133</v>
      </c>
      <c r="D70" s="18">
        <v>4200</v>
      </c>
      <c r="E70" s="16" t="s">
        <v>134</v>
      </c>
    </row>
    <row r="71" spans="1:5" s="16" customFormat="1" ht="33" customHeight="1" x14ac:dyDescent="0.35">
      <c r="A71" s="16" t="s">
        <v>29</v>
      </c>
      <c r="B71" s="16" t="s">
        <v>10</v>
      </c>
      <c r="C71" s="16" t="s">
        <v>135</v>
      </c>
      <c r="D71" s="18">
        <v>2064.5</v>
      </c>
      <c r="E71" s="16" t="s">
        <v>136</v>
      </c>
    </row>
    <row r="72" spans="1:5" s="16" customFormat="1" ht="33" customHeight="1" x14ac:dyDescent="0.35">
      <c r="A72" s="16" t="s">
        <v>29</v>
      </c>
      <c r="B72" s="16" t="s">
        <v>130</v>
      </c>
      <c r="C72" s="16" t="s">
        <v>137</v>
      </c>
      <c r="D72" s="18">
        <v>2000</v>
      </c>
      <c r="E72" s="16" t="s">
        <v>138</v>
      </c>
    </row>
    <row r="73" spans="1:5" s="16" customFormat="1" ht="33" customHeight="1" x14ac:dyDescent="0.35">
      <c r="A73" s="16" t="s">
        <v>30</v>
      </c>
      <c r="B73" s="16" t="s">
        <v>6</v>
      </c>
      <c r="C73" s="16" t="s">
        <v>83</v>
      </c>
      <c r="D73" s="18">
        <v>5732.18</v>
      </c>
      <c r="E73" s="16" t="s">
        <v>139</v>
      </c>
    </row>
    <row r="74" spans="1:5" s="16" customFormat="1" ht="51.75" customHeight="1" x14ac:dyDescent="0.35">
      <c r="A74" s="16" t="s">
        <v>30</v>
      </c>
      <c r="B74" s="16" t="s">
        <v>10</v>
      </c>
      <c r="C74" s="16" t="s">
        <v>140</v>
      </c>
      <c r="D74" s="18">
        <v>3700</v>
      </c>
      <c r="E74" s="16" t="s">
        <v>141</v>
      </c>
    </row>
    <row r="75" spans="1:5" s="16" customFormat="1" ht="46.5" customHeight="1" x14ac:dyDescent="0.35">
      <c r="A75" s="16" t="s">
        <v>30</v>
      </c>
      <c r="B75" s="16" t="s">
        <v>10</v>
      </c>
      <c r="C75" s="16" t="s">
        <v>140</v>
      </c>
      <c r="D75" s="18">
        <v>3700</v>
      </c>
      <c r="E75" s="16" t="s">
        <v>141</v>
      </c>
    </row>
    <row r="76" spans="1:5" s="16" customFormat="1" ht="46.5" customHeight="1" x14ac:dyDescent="0.35">
      <c r="A76" s="16" t="s">
        <v>30</v>
      </c>
      <c r="B76" s="16" t="s">
        <v>10</v>
      </c>
      <c r="C76" s="16" t="s">
        <v>142</v>
      </c>
      <c r="D76" s="18">
        <v>4733.8500000000004</v>
      </c>
      <c r="E76" s="16" t="s">
        <v>143</v>
      </c>
    </row>
    <row r="77" spans="1:5" s="16" customFormat="1" ht="33" customHeight="1" x14ac:dyDescent="0.35">
      <c r="A77" s="16" t="s">
        <v>30</v>
      </c>
      <c r="B77" s="16" t="s">
        <v>10</v>
      </c>
      <c r="C77" s="16" t="s">
        <v>81</v>
      </c>
      <c r="D77" s="18">
        <v>4000</v>
      </c>
      <c r="E77" s="16" t="s">
        <v>144</v>
      </c>
    </row>
    <row r="78" spans="1:5" s="16" customFormat="1" ht="33" customHeight="1" x14ac:dyDescent="0.35">
      <c r="A78" s="16" t="s">
        <v>30</v>
      </c>
      <c r="B78" s="16" t="s">
        <v>10</v>
      </c>
      <c r="C78" s="16" t="s">
        <v>145</v>
      </c>
      <c r="D78" s="18">
        <v>1678</v>
      </c>
      <c r="E78" s="16" t="s">
        <v>146</v>
      </c>
    </row>
    <row r="79" spans="1:5" s="16" customFormat="1" ht="33" customHeight="1" x14ac:dyDescent="0.35">
      <c r="A79" s="16" t="s">
        <v>30</v>
      </c>
      <c r="B79" s="16" t="s">
        <v>6</v>
      </c>
      <c r="C79" s="16" t="s">
        <v>147</v>
      </c>
      <c r="D79" s="18">
        <v>1276.3499999999999</v>
      </c>
      <c r="E79" s="16" t="s">
        <v>148</v>
      </c>
    </row>
    <row r="80" spans="1:5" s="16" customFormat="1" ht="33" customHeight="1" x14ac:dyDescent="0.35">
      <c r="A80" s="16" t="s">
        <v>30</v>
      </c>
      <c r="B80" s="16" t="s">
        <v>6</v>
      </c>
      <c r="C80" s="16" t="s">
        <v>126</v>
      </c>
      <c r="D80" s="18">
        <v>1000</v>
      </c>
      <c r="E80" s="16" t="s">
        <v>127</v>
      </c>
    </row>
    <row r="81" spans="1:5" s="16" customFormat="1" ht="33" customHeight="1" x14ac:dyDescent="0.35">
      <c r="A81" s="16" t="s">
        <v>29</v>
      </c>
      <c r="B81" s="16" t="s">
        <v>6</v>
      </c>
      <c r="C81" s="16" t="s">
        <v>149</v>
      </c>
      <c r="D81" s="18">
        <v>3000</v>
      </c>
      <c r="E81" s="16" t="s">
        <v>150</v>
      </c>
    </row>
    <row r="82" spans="1:5" s="16" customFormat="1" ht="33" customHeight="1" x14ac:dyDescent="0.35">
      <c r="A82" s="16" t="s">
        <v>85</v>
      </c>
      <c r="B82" s="16" t="s">
        <v>10</v>
      </c>
      <c r="C82" s="16" t="s">
        <v>151</v>
      </c>
      <c r="D82" s="18">
        <v>4770</v>
      </c>
      <c r="E82" s="16" t="s">
        <v>152</v>
      </c>
    </row>
    <row r="83" spans="1:5" s="16" customFormat="1" ht="33" customHeight="1" x14ac:dyDescent="0.35">
      <c r="A83" s="16" t="s">
        <v>85</v>
      </c>
      <c r="B83" s="16" t="s">
        <v>10</v>
      </c>
      <c r="C83" s="16" t="s">
        <v>153</v>
      </c>
      <c r="D83" s="18">
        <v>4905</v>
      </c>
      <c r="E83" s="16" t="s">
        <v>154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E88D20-F0FD-4EC4-AA37-DB3A33C18566}">
  <dimension ref="B2:E17"/>
  <sheetViews>
    <sheetView zoomScale="130" zoomScaleNormal="130" workbookViewId="0">
      <selection activeCell="A5" sqref="A5"/>
    </sheetView>
  </sheetViews>
  <sheetFormatPr defaultRowHeight="14.5" x14ac:dyDescent="0.35"/>
  <cols>
    <col min="1" max="1" width="13.54296875" bestFit="1" customWidth="1"/>
    <col min="2" max="2" width="14.453125" bestFit="1" customWidth="1"/>
    <col min="3" max="3" width="15.81640625" bestFit="1" customWidth="1"/>
    <col min="4" max="4" width="15.453125" bestFit="1" customWidth="1"/>
    <col min="5" max="5" width="16.453125" bestFit="1" customWidth="1"/>
    <col min="16" max="16" width="13.453125" bestFit="1" customWidth="1"/>
    <col min="17" max="17" width="14.7265625" bestFit="1" customWidth="1"/>
  </cols>
  <sheetData>
    <row r="2" spans="2:5" x14ac:dyDescent="0.35">
      <c r="B2" t="s">
        <v>155</v>
      </c>
      <c r="C2" s="4" t="e">
        <f>SUM(C5:C22)</f>
        <v>#REF!</v>
      </c>
    </row>
    <row r="3" spans="2:5" x14ac:dyDescent="0.35">
      <c r="C3" s="4"/>
    </row>
    <row r="4" spans="2:5" x14ac:dyDescent="0.35">
      <c r="B4" s="5" t="str" cm="1">
        <f t="array" ref="B4:B17">_xlfn.UNIQUE(Sheet1!A:A)</f>
        <v xml:space="preserve">District </v>
      </c>
      <c r="C4" s="5" t="s">
        <v>156</v>
      </c>
      <c r="D4" s="5" t="s">
        <v>157</v>
      </c>
      <c r="E4" s="5" t="s">
        <v>158</v>
      </c>
    </row>
    <row r="5" spans="2:5" x14ac:dyDescent="0.35">
      <c r="B5" s="6" t="str">
        <v>Uttlesford</v>
      </c>
      <c r="C5" s="7" t="e">
        <f>SUMIFS(Sheet1!#REF!,Sheet1!A:A,Sheet2!B5)</f>
        <v>#REF!</v>
      </c>
      <c r="D5" s="8">
        <v>15900</v>
      </c>
      <c r="E5" s="7" t="e">
        <f>D5-C5</f>
        <v>#REF!</v>
      </c>
    </row>
    <row r="6" spans="2:5" x14ac:dyDescent="0.35">
      <c r="B6" s="6" t="str">
        <v>Harlow</v>
      </c>
      <c r="C6" s="7" t="e">
        <f>SUMIFS(Sheet1!#REF!,Sheet1!A:A,Sheet2!B6)</f>
        <v>#REF!</v>
      </c>
      <c r="D6" s="6">
        <v>21200</v>
      </c>
      <c r="E6" s="7" t="e">
        <f t="shared" ref="E6:E16" si="0">D6-C6</f>
        <v>#REF!</v>
      </c>
    </row>
    <row r="7" spans="2:5" x14ac:dyDescent="0.35">
      <c r="B7" s="6" t="str">
        <v>Maldon</v>
      </c>
      <c r="C7" s="7" t="e">
        <f>SUMIFS(Sheet1!#REF!,Sheet1!A:A,Sheet2!B7)</f>
        <v>#REF!</v>
      </c>
      <c r="D7" s="6">
        <v>21200</v>
      </c>
      <c r="E7" s="7" t="e">
        <f t="shared" si="0"/>
        <v>#REF!</v>
      </c>
    </row>
    <row r="8" spans="2:5" x14ac:dyDescent="0.35">
      <c r="B8" s="6" t="str">
        <v>Colchester</v>
      </c>
      <c r="C8" s="7" t="e">
        <f>SUMIFS(Sheet1!#REF!,Sheet1!A:A,Sheet2!B8)</f>
        <v>#REF!</v>
      </c>
      <c r="D8" s="6">
        <v>42400</v>
      </c>
      <c r="E8" s="10" t="e">
        <f t="shared" si="0"/>
        <v>#REF!</v>
      </c>
    </row>
    <row r="9" spans="2:5" x14ac:dyDescent="0.35">
      <c r="B9" s="6" t="str">
        <v>Brentwood</v>
      </c>
      <c r="C9" s="7" t="e">
        <f>SUMIFS(Sheet1!#REF!,Sheet1!A:A,Sheet2!B9)</f>
        <v>#REF!</v>
      </c>
      <c r="D9" s="6">
        <v>47700</v>
      </c>
      <c r="E9" s="7" t="e">
        <f t="shared" si="0"/>
        <v>#REF!</v>
      </c>
    </row>
    <row r="10" spans="2:5" x14ac:dyDescent="0.35">
      <c r="B10" s="6" t="str">
        <v>Braintree</v>
      </c>
      <c r="C10" s="7" t="e">
        <f>SUMIFS(Sheet1!#REF!,Sheet1!A:A,Sheet2!B10)</f>
        <v>#REF!</v>
      </c>
      <c r="D10" s="6">
        <v>21200</v>
      </c>
      <c r="E10" s="10" t="e">
        <f t="shared" si="0"/>
        <v>#REF!</v>
      </c>
    </row>
    <row r="11" spans="2:5" x14ac:dyDescent="0.35">
      <c r="B11" s="6" t="str">
        <v>Basildon</v>
      </c>
      <c r="C11" s="7" t="e">
        <f>SUMIFS(Sheet1!#REF!,Sheet1!A:A,Sheet2!B11)</f>
        <v>#REF!</v>
      </c>
      <c r="D11" s="6">
        <v>47700</v>
      </c>
      <c r="E11" s="10" t="e">
        <f t="shared" si="0"/>
        <v>#REF!</v>
      </c>
    </row>
    <row r="12" spans="2:5" x14ac:dyDescent="0.35">
      <c r="B12" s="6" t="str">
        <v>Rochford</v>
      </c>
      <c r="C12" s="7" t="e">
        <f>SUMIFS(Sheet1!#REF!,Sheet1!A:A,Sheet2!B12)</f>
        <v>#REF!</v>
      </c>
      <c r="D12" s="9">
        <v>26500</v>
      </c>
      <c r="E12" s="6" t="e">
        <f t="shared" si="0"/>
        <v>#REF!</v>
      </c>
    </row>
    <row r="13" spans="2:5" x14ac:dyDescent="0.35">
      <c r="B13" s="6" t="str">
        <v>Castle Point</v>
      </c>
      <c r="C13" s="7" t="e">
        <f>SUMIFS(Sheet1!#REF!,Sheet1!A:A,Sheet2!B13)</f>
        <v>#REF!</v>
      </c>
      <c r="D13" s="9">
        <v>26500</v>
      </c>
      <c r="E13" s="6" t="e">
        <f t="shared" si="0"/>
        <v>#REF!</v>
      </c>
    </row>
    <row r="14" spans="2:5" x14ac:dyDescent="0.35">
      <c r="B14" s="6" t="str">
        <v>Chelmsford</v>
      </c>
      <c r="C14" s="7" t="e">
        <f>SUMIFS(Sheet1!#REF!,Sheet1!A:A,Sheet2!B14)</f>
        <v>#REF!</v>
      </c>
      <c r="D14" s="9">
        <v>47700</v>
      </c>
      <c r="E14" s="6" t="e">
        <f t="shared" si="0"/>
        <v>#REF!</v>
      </c>
    </row>
    <row r="15" spans="2:5" x14ac:dyDescent="0.35">
      <c r="B15" s="6" t="str">
        <v>Tendring</v>
      </c>
      <c r="C15" s="7" t="e">
        <f>SUMIFS(Sheet1!#REF!,Sheet1!A:A,Sheet2!B15)</f>
        <v>#REF!</v>
      </c>
      <c r="D15" s="9">
        <v>42400</v>
      </c>
      <c r="E15" s="6" t="e">
        <f t="shared" si="0"/>
        <v>#REF!</v>
      </c>
    </row>
    <row r="16" spans="2:5" x14ac:dyDescent="0.35">
      <c r="B16" s="6" t="str">
        <v>Epping Forest</v>
      </c>
      <c r="C16" s="7" t="e">
        <f>SUMIFS(Sheet1!#REF!,Sheet1!A:A,Sheet2!B16)</f>
        <v>#REF!</v>
      </c>
      <c r="D16" s="6">
        <v>37100</v>
      </c>
      <c r="E16" s="6" t="e">
        <f t="shared" si="0"/>
        <v>#REF!</v>
      </c>
    </row>
    <row r="17" spans="2:3" x14ac:dyDescent="0.35">
      <c r="B17">
        <v>0</v>
      </c>
      <c r="C17" s="3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3F91A7-4C55-4D7C-97A5-F8689B3EF7CC}">
  <dimension ref="A1:M46"/>
  <sheetViews>
    <sheetView topLeftCell="A29" workbookViewId="0">
      <selection activeCell="G8" sqref="G8:G17"/>
    </sheetView>
  </sheetViews>
  <sheetFormatPr defaultRowHeight="14.5" x14ac:dyDescent="0.35"/>
  <cols>
    <col min="1" max="2" width="9.26953125" customWidth="1"/>
    <col min="3" max="3" width="21.453125" bestFit="1" customWidth="1"/>
    <col min="4" max="4" width="9.7265625" customWidth="1"/>
  </cols>
  <sheetData>
    <row r="1" spans="1:7" x14ac:dyDescent="0.35">
      <c r="A1" t="s">
        <v>0</v>
      </c>
      <c r="B1" t="s">
        <v>159</v>
      </c>
      <c r="C1" t="s">
        <v>160</v>
      </c>
      <c r="D1" t="s">
        <v>161</v>
      </c>
    </row>
    <row r="2" spans="1:7" x14ac:dyDescent="0.35">
      <c r="A2" t="s">
        <v>162</v>
      </c>
      <c r="B2">
        <v>41829</v>
      </c>
      <c r="D2">
        <f>SUM(Table4[[#This Row],[Previously Approved]],Table4[[#This Row],[Approval Now Sought]])</f>
        <v>41829</v>
      </c>
    </row>
    <row r="3" spans="1:7" x14ac:dyDescent="0.35">
      <c r="A3" t="s">
        <v>30</v>
      </c>
      <c r="B3">
        <v>2000</v>
      </c>
      <c r="C3">
        <f>2500+2500+1600+5980+5000+4000+1678+1276</f>
        <v>24534</v>
      </c>
      <c r="D3">
        <f>SUM(Table4[[#This Row],[Previously Approved]],Table4[[#This Row],[Approval Now Sought]])</f>
        <v>26534</v>
      </c>
    </row>
    <row r="4" spans="1:7" x14ac:dyDescent="0.35">
      <c r="A4" t="s">
        <v>29</v>
      </c>
      <c r="B4">
        <v>2370</v>
      </c>
      <c r="C4">
        <f>4369.45+1650+2200+2000+3000</f>
        <v>13219.45</v>
      </c>
      <c r="D4">
        <f>SUM(Table4[[#This Row],[Previously Approved]],Table4[[#This Row],[Approval Now Sought]])</f>
        <v>15589.45</v>
      </c>
    </row>
    <row r="5" spans="1:7" x14ac:dyDescent="0.35">
      <c r="A5" t="s">
        <v>163</v>
      </c>
      <c r="B5">
        <v>26500</v>
      </c>
      <c r="D5">
        <f>SUM(Table4[[#This Row],[Previously Approved]],Table4[[#This Row],[Approval Now Sought]])</f>
        <v>26500</v>
      </c>
    </row>
    <row r="6" spans="1:7" x14ac:dyDescent="0.35">
      <c r="A6" t="s">
        <v>164</v>
      </c>
      <c r="B6">
        <v>30500</v>
      </c>
      <c r="C6">
        <f>2725+4800+4905+4770</f>
        <v>17200</v>
      </c>
      <c r="D6">
        <f>SUM(Table4[[#This Row],[Previously Approved]],Table4[[#This Row],[Approval Now Sought]])</f>
        <v>47700</v>
      </c>
    </row>
    <row r="7" spans="1:7" ht="15" thickBot="1" x14ac:dyDescent="0.4">
      <c r="A7" t="s">
        <v>26</v>
      </c>
      <c r="B7">
        <v>40820</v>
      </c>
      <c r="C7">
        <f>1000+2000+3880</f>
        <v>6880</v>
      </c>
      <c r="D7">
        <f>SUM(Table4[[#This Row],[Previously Approved]],Table4[[#This Row],[Approval Now Sought]])</f>
        <v>47700</v>
      </c>
    </row>
    <row r="8" spans="1:7" ht="16" thickBot="1" x14ac:dyDescent="0.4">
      <c r="A8" t="s">
        <v>120</v>
      </c>
      <c r="B8">
        <v>0</v>
      </c>
      <c r="C8">
        <f>7800+5232+6161+8775</f>
        <v>27968</v>
      </c>
      <c r="D8">
        <f>SUM(Table4[[#This Row],[Previously Approved]],Table4[[#This Row],[Approval Now Sought]])</f>
        <v>27968</v>
      </c>
      <c r="G8" s="13">
        <v>59.65</v>
      </c>
    </row>
    <row r="9" spans="1:7" ht="16" thickBot="1" x14ac:dyDescent="0.4">
      <c r="A9" t="s">
        <v>9</v>
      </c>
      <c r="B9">
        <v>20900</v>
      </c>
      <c r="C9">
        <v>0</v>
      </c>
      <c r="D9">
        <f>SUM(Table4[[#This Row],[Previously Approved]],Table4[[#This Row],[Approval Now Sought]])</f>
        <v>20900</v>
      </c>
      <c r="G9" s="14">
        <v>877.43</v>
      </c>
    </row>
    <row r="10" spans="1:7" ht="16" thickBot="1" x14ac:dyDescent="0.4">
      <c r="A10" t="s">
        <v>18</v>
      </c>
      <c r="B10">
        <v>15900</v>
      </c>
      <c r="C10">
        <v>0</v>
      </c>
      <c r="D10">
        <f>SUM(Table4[[#This Row],[Previously Approved]],Table4[[#This Row],[Approval Now Sought]])</f>
        <v>15900</v>
      </c>
      <c r="G10" s="14">
        <v>867.47</v>
      </c>
    </row>
    <row r="11" spans="1:7" ht="16" thickBot="1" x14ac:dyDescent="0.4">
      <c r="A11" t="s">
        <v>165</v>
      </c>
      <c r="B11">
        <v>17786</v>
      </c>
      <c r="C11">
        <v>2000</v>
      </c>
      <c r="D11">
        <f>SUM(Table4[[#This Row],[Previously Approved]],Table4[[#This Row],[Approval Now Sought]])</f>
        <v>19786</v>
      </c>
      <c r="G11" s="14">
        <v>103.07</v>
      </c>
    </row>
    <row r="12" spans="1:7" ht="16" thickBot="1" x14ac:dyDescent="0.4">
      <c r="A12" t="s">
        <v>166</v>
      </c>
      <c r="B12">
        <v>0</v>
      </c>
      <c r="C12">
        <f>20000+22400</f>
        <v>42400</v>
      </c>
      <c r="D12">
        <f>SUM(Table4[[#This Row],[Previously Approved]],Table4[[#This Row],[Approval Now Sought]])</f>
        <v>42400</v>
      </c>
      <c r="G12" s="14">
        <v>59.65</v>
      </c>
    </row>
    <row r="13" spans="1:7" ht="16" thickBot="1" x14ac:dyDescent="0.4">
      <c r="A13" t="s">
        <v>167</v>
      </c>
      <c r="B13">
        <v>13000</v>
      </c>
      <c r="C13">
        <f>1000+4200</f>
        <v>5200</v>
      </c>
      <c r="D13">
        <f>SUM(Table4[[#This Row],[Previously Approved]],Table4[[#This Row],[Approval Now Sought]])</f>
        <v>18200</v>
      </c>
      <c r="G13" s="14">
        <v>877.43</v>
      </c>
    </row>
    <row r="14" spans="1:7" ht="16" thickBot="1" x14ac:dyDescent="0.4">
      <c r="A14" s="2" t="s">
        <v>168</v>
      </c>
      <c r="B14" s="2">
        <f>SUM(Table4[Previously Approved])</f>
        <v>211605</v>
      </c>
      <c r="C14">
        <f>SUM(C2:C13)</f>
        <v>139401.45000000001</v>
      </c>
      <c r="D14">
        <f>SUM(B14,C14)</f>
        <v>351006.45</v>
      </c>
      <c r="G14" s="14">
        <v>103.07</v>
      </c>
    </row>
    <row r="15" spans="1:7" ht="16" thickBot="1" x14ac:dyDescent="0.4">
      <c r="G15" s="14">
        <v>59.65</v>
      </c>
    </row>
    <row r="16" spans="1:7" ht="16" thickBot="1" x14ac:dyDescent="0.4">
      <c r="A16">
        <f>397500-D14</f>
        <v>46493.549999999988</v>
      </c>
      <c r="G16" s="14">
        <v>877.43</v>
      </c>
    </row>
    <row r="17" spans="7:13" ht="16" thickBot="1" x14ac:dyDescent="0.4">
      <c r="G17" s="14">
        <v>81.55</v>
      </c>
    </row>
    <row r="19" spans="7:13" ht="15.5" x14ac:dyDescent="0.35">
      <c r="M19" s="11"/>
    </row>
    <row r="20" spans="7:13" ht="15.5" x14ac:dyDescent="0.35">
      <c r="M20" s="11" t="s">
        <v>169</v>
      </c>
    </row>
    <row r="21" spans="7:13" ht="15.5" x14ac:dyDescent="0.35">
      <c r="M21" s="11" t="s">
        <v>170</v>
      </c>
    </row>
    <row r="22" spans="7:13" ht="15.5" x14ac:dyDescent="0.35">
      <c r="M22" s="11" t="s">
        <v>171</v>
      </c>
    </row>
    <row r="23" spans="7:13" ht="15.5" x14ac:dyDescent="0.35">
      <c r="M23" s="11" t="s">
        <v>172</v>
      </c>
    </row>
    <row r="24" spans="7:13" ht="15.5" x14ac:dyDescent="0.35">
      <c r="M24" s="11" t="s">
        <v>173</v>
      </c>
    </row>
    <row r="25" spans="7:13" ht="15.5" x14ac:dyDescent="0.35">
      <c r="M25" s="11" t="s">
        <v>174</v>
      </c>
    </row>
    <row r="26" spans="7:13" ht="15.5" x14ac:dyDescent="0.35">
      <c r="M26" s="11" t="s">
        <v>175</v>
      </c>
    </row>
    <row r="27" spans="7:13" ht="15.5" x14ac:dyDescent="0.35">
      <c r="M27" s="11" t="s">
        <v>176</v>
      </c>
    </row>
    <row r="28" spans="7:13" ht="15.5" x14ac:dyDescent="0.35">
      <c r="M28" s="11" t="s">
        <v>177</v>
      </c>
    </row>
    <row r="29" spans="7:13" ht="15.5" x14ac:dyDescent="0.35">
      <c r="M29" s="11" t="s">
        <v>178</v>
      </c>
    </row>
    <row r="30" spans="7:13" ht="15.5" x14ac:dyDescent="0.35">
      <c r="M30" s="11" t="s">
        <v>179</v>
      </c>
    </row>
    <row r="31" spans="7:13" ht="15.5" x14ac:dyDescent="0.35">
      <c r="M31" s="11" t="s">
        <v>180</v>
      </c>
    </row>
    <row r="32" spans="7:13" ht="15.5" x14ac:dyDescent="0.35">
      <c r="M32" s="11" t="s">
        <v>181</v>
      </c>
    </row>
    <row r="33" spans="13:13" ht="15.5" x14ac:dyDescent="0.35">
      <c r="M33" s="11" t="s">
        <v>182</v>
      </c>
    </row>
    <row r="34" spans="13:13" ht="15.5" x14ac:dyDescent="0.35">
      <c r="M34" s="11" t="s">
        <v>183</v>
      </c>
    </row>
    <row r="35" spans="13:13" ht="15.5" x14ac:dyDescent="0.35">
      <c r="M35" s="11" t="s">
        <v>184</v>
      </c>
    </row>
    <row r="36" spans="13:13" ht="15.5" x14ac:dyDescent="0.35">
      <c r="M36" s="11" t="s">
        <v>185</v>
      </c>
    </row>
    <row r="37" spans="13:13" ht="15.5" x14ac:dyDescent="0.35">
      <c r="M37" s="11" t="s">
        <v>186</v>
      </c>
    </row>
    <row r="38" spans="13:13" ht="15.5" x14ac:dyDescent="0.35">
      <c r="M38" s="11" t="s">
        <v>187</v>
      </c>
    </row>
    <row r="39" spans="13:13" ht="15.5" x14ac:dyDescent="0.35">
      <c r="M39" s="11" t="s">
        <v>188</v>
      </c>
    </row>
    <row r="40" spans="13:13" ht="15.5" x14ac:dyDescent="0.35">
      <c r="M40" s="11" t="s">
        <v>189</v>
      </c>
    </row>
    <row r="41" spans="13:13" ht="15.5" x14ac:dyDescent="0.35">
      <c r="M41" s="11" t="s">
        <v>190</v>
      </c>
    </row>
    <row r="42" spans="13:13" ht="15.5" x14ac:dyDescent="0.35">
      <c r="M42" s="11" t="s">
        <v>191</v>
      </c>
    </row>
    <row r="43" spans="13:13" ht="15.5" x14ac:dyDescent="0.35">
      <c r="M43" s="11" t="s">
        <v>192</v>
      </c>
    </row>
    <row r="44" spans="13:13" ht="15.5" x14ac:dyDescent="0.35">
      <c r="M44" s="11" t="s">
        <v>193</v>
      </c>
    </row>
    <row r="45" spans="13:13" ht="15.5" x14ac:dyDescent="0.35">
      <c r="M45" s="11" t="s">
        <v>194</v>
      </c>
    </row>
    <row r="46" spans="13:13" ht="15.5" x14ac:dyDescent="0.35">
      <c r="M46" s="12" t="s">
        <v>195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2025-10-06T08:27:26Z</dcterms:created>
  <dcterms:modified xsi:type="dcterms:W3CDTF">2025-10-06T08:28:02Z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9d8be9e-c8d9-4b9c-bd40-2c27cc7ea2e6_Enabled">
    <vt:lpwstr>true</vt:lpwstr>
  </property>
  <property fmtid="{D5CDD505-2E9C-101B-9397-08002B2CF9AE}" pid="3" name="MSIP_Label_39d8be9e-c8d9-4b9c-bd40-2c27cc7ea2e6_SetDate">
    <vt:lpwstr>2025-10-06T08:27:31Z</vt:lpwstr>
  </property>
  <property fmtid="{D5CDD505-2E9C-101B-9397-08002B2CF9AE}" pid="4" name="MSIP_Label_39d8be9e-c8d9-4b9c-bd40-2c27cc7ea2e6_Method">
    <vt:lpwstr>Standard</vt:lpwstr>
  </property>
  <property fmtid="{D5CDD505-2E9C-101B-9397-08002B2CF9AE}" pid="5" name="MSIP_Label_39d8be9e-c8d9-4b9c-bd40-2c27cc7ea2e6_Name">
    <vt:lpwstr>39d8be9e-c8d9-4b9c-bd40-2c27cc7ea2e6</vt:lpwstr>
  </property>
  <property fmtid="{D5CDD505-2E9C-101B-9397-08002B2CF9AE}" pid="6" name="MSIP_Label_39d8be9e-c8d9-4b9c-bd40-2c27cc7ea2e6_SiteId">
    <vt:lpwstr>a8b4324f-155c-4215-a0f1-7ed8cc9a992f</vt:lpwstr>
  </property>
  <property fmtid="{D5CDD505-2E9C-101B-9397-08002B2CF9AE}" pid="7" name="MSIP_Label_39d8be9e-c8d9-4b9c-bd40-2c27cc7ea2e6_ActionId">
    <vt:lpwstr>38f8892b-3cad-426f-a3d7-3c847cf974db</vt:lpwstr>
  </property>
  <property fmtid="{D5CDD505-2E9C-101B-9397-08002B2CF9AE}" pid="8" name="MSIP_Label_39d8be9e-c8d9-4b9c-bd40-2c27cc7ea2e6_ContentBits">
    <vt:lpwstr>0</vt:lpwstr>
  </property>
  <property fmtid="{D5CDD505-2E9C-101B-9397-08002B2CF9AE}" pid="9" name="MSIP_Label_39d8be9e-c8d9-4b9c-bd40-2c27cc7ea2e6_Tag">
    <vt:lpwstr>10, 3, 0, 1</vt:lpwstr>
  </property>
</Properties>
</file>